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Economics for Health Students\"/>
    </mc:Choice>
  </mc:AlternateContent>
  <bookViews>
    <workbookView xWindow="0" yWindow="0" windowWidth="15360" windowHeight="6934" xr2:uid="{00000000-000D-0000-FFFF-FFFF00000000}"/>
  </bookViews>
  <sheets>
    <sheet name="Discount factor calculator" sheetId="4" r:id="rId1"/>
  </sheets>
  <definedNames>
    <definedName name="_xlnm.Print_Area" localSheetId="0">'Discount factor calculator'!$B$1:$I$87</definedName>
  </definedNames>
  <calcPr calcId="171027"/>
</workbook>
</file>

<file path=xl/calcChain.xml><?xml version="1.0" encoding="utf-8"?>
<calcChain xmlns="http://schemas.openxmlformats.org/spreadsheetml/2006/main">
  <c r="M7" i="4" l="1"/>
  <c r="L45" i="4" l="1"/>
  <c r="I45" i="4" s="1"/>
  <c r="N45" i="4"/>
  <c r="M45" i="4" s="1"/>
  <c r="L46" i="4"/>
  <c r="I46" i="4" s="1"/>
  <c r="N46" i="4"/>
  <c r="M46" i="4" s="1"/>
  <c r="L47" i="4"/>
  <c r="I47" i="4" s="1"/>
  <c r="N47" i="4"/>
  <c r="M47" i="4" s="1"/>
  <c r="I48" i="4"/>
  <c r="L48" i="4"/>
  <c r="M48" i="4"/>
  <c r="N48" i="4"/>
  <c r="I49" i="4"/>
  <c r="L49" i="4"/>
  <c r="M49" i="4"/>
  <c r="N49" i="4"/>
  <c r="I50" i="4"/>
  <c r="L50" i="4"/>
  <c r="M50" i="4"/>
  <c r="N50" i="4"/>
  <c r="I51" i="4"/>
  <c r="L51" i="4"/>
  <c r="M51" i="4"/>
  <c r="N51" i="4"/>
  <c r="I52" i="4"/>
  <c r="L52" i="4"/>
  <c r="M52" i="4"/>
  <c r="N52" i="4"/>
  <c r="I53" i="4"/>
  <c r="L53" i="4"/>
  <c r="M53" i="4"/>
  <c r="N53" i="4"/>
  <c r="I54" i="4"/>
  <c r="L54" i="4"/>
  <c r="M54" i="4"/>
  <c r="N54" i="4"/>
  <c r="I55" i="4"/>
  <c r="L55" i="4"/>
  <c r="M55" i="4"/>
  <c r="N55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D7" i="4" s="1"/>
  <c r="A6" i="4"/>
  <c r="C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I7" i="4"/>
  <c r="I6" i="4"/>
  <c r="L8" i="4"/>
  <c r="L9" i="4" s="1"/>
  <c r="N8" i="4"/>
  <c r="N9" i="4" s="1"/>
  <c r="N10" i="4" s="1"/>
  <c r="N11" i="4" s="1"/>
  <c r="N12" i="4" s="1"/>
  <c r="N13" i="4" s="1"/>
  <c r="N14" i="4" s="1"/>
  <c r="N15" i="4" s="1"/>
  <c r="N16" i="4" s="1"/>
  <c r="N17" i="4" s="1"/>
  <c r="N18" i="4" s="1"/>
  <c r="N19" i="4" s="1"/>
  <c r="N20" i="4" s="1"/>
  <c r="N21" i="4" s="1"/>
  <c r="N22" i="4" s="1"/>
  <c r="N23" i="4" s="1"/>
  <c r="N24" i="4" s="1"/>
  <c r="N25" i="4" s="1"/>
  <c r="N26" i="4" s="1"/>
  <c r="N27" i="4" s="1"/>
  <c r="N28" i="4" s="1"/>
  <c r="N29" i="4" s="1"/>
  <c r="N30" i="4" s="1"/>
  <c r="N31" i="4" s="1"/>
  <c r="N32" i="4" s="1"/>
  <c r="N33" i="4" s="1"/>
  <c r="N34" i="4" s="1"/>
  <c r="N35" i="4" s="1"/>
  <c r="N36" i="4" s="1"/>
  <c r="N37" i="4" s="1"/>
  <c r="N38" i="4" s="1"/>
  <c r="N39" i="4" s="1"/>
  <c r="N40" i="4" s="1"/>
  <c r="N41" i="4" s="1"/>
  <c r="N42" i="4" s="1"/>
  <c r="N43" i="4" s="1"/>
  <c r="N44" i="4" s="1"/>
  <c r="D8" i="4" l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H7" i="4"/>
  <c r="M11" i="4"/>
  <c r="M15" i="4"/>
  <c r="M19" i="4"/>
  <c r="M23" i="4"/>
  <c r="M27" i="4"/>
  <c r="M31" i="4"/>
  <c r="M35" i="4"/>
  <c r="M39" i="4"/>
  <c r="M43" i="4"/>
  <c r="M9" i="4"/>
  <c r="M13" i="4"/>
  <c r="M17" i="4"/>
  <c r="M21" i="4"/>
  <c r="M25" i="4"/>
  <c r="M29" i="4"/>
  <c r="M33" i="4"/>
  <c r="M37" i="4"/>
  <c r="M41" i="4"/>
  <c r="L10" i="4"/>
  <c r="I9" i="4"/>
  <c r="I8" i="4"/>
  <c r="M8" i="4"/>
  <c r="M10" i="4"/>
  <c r="M12" i="4"/>
  <c r="M14" i="4"/>
  <c r="M16" i="4"/>
  <c r="M18" i="4"/>
  <c r="M20" i="4"/>
  <c r="M22" i="4"/>
  <c r="M24" i="4"/>
  <c r="M26" i="4"/>
  <c r="M28" i="4"/>
  <c r="M30" i="4"/>
  <c r="M32" i="4"/>
  <c r="M34" i="4"/>
  <c r="M36" i="4"/>
  <c r="M38" i="4"/>
  <c r="M40" i="4"/>
  <c r="M42" i="4"/>
  <c r="M44" i="4"/>
  <c r="L11" i="4" l="1"/>
  <c r="I10" i="4"/>
  <c r="L12" i="4" l="1"/>
  <c r="I11" i="4"/>
  <c r="L13" i="4" l="1"/>
  <c r="I12" i="4"/>
  <c r="L14" i="4" l="1"/>
  <c r="I13" i="4"/>
  <c r="L15" i="4" l="1"/>
  <c r="I14" i="4"/>
  <c r="L16" i="4" l="1"/>
  <c r="I15" i="4"/>
  <c r="L17" i="4" l="1"/>
  <c r="I16" i="4"/>
  <c r="L18" i="4" l="1"/>
  <c r="I17" i="4"/>
  <c r="L19" i="4" l="1"/>
  <c r="I18" i="4"/>
  <c r="L20" i="4" l="1"/>
  <c r="I19" i="4"/>
  <c r="L21" i="4" l="1"/>
  <c r="I20" i="4"/>
  <c r="L22" i="4" l="1"/>
  <c r="I21" i="4"/>
  <c r="L23" i="4" l="1"/>
  <c r="I22" i="4"/>
  <c r="L24" i="4" l="1"/>
  <c r="I23" i="4"/>
  <c r="L25" i="4" l="1"/>
  <c r="I24" i="4"/>
  <c r="L26" i="4" l="1"/>
  <c r="I25" i="4"/>
  <c r="L27" i="4" l="1"/>
  <c r="I26" i="4"/>
  <c r="L28" i="4" l="1"/>
  <c r="I27" i="4"/>
  <c r="L29" i="4" l="1"/>
  <c r="I28" i="4"/>
  <c r="L30" i="4" l="1"/>
  <c r="I29" i="4"/>
  <c r="L31" i="4" l="1"/>
  <c r="I30" i="4"/>
  <c r="L32" i="4" l="1"/>
  <c r="I31" i="4"/>
  <c r="L33" i="4" l="1"/>
  <c r="I32" i="4"/>
  <c r="L34" i="4" l="1"/>
  <c r="I33" i="4"/>
  <c r="L35" i="4" l="1"/>
  <c r="I34" i="4"/>
  <c r="L36" i="4" l="1"/>
  <c r="I35" i="4"/>
  <c r="L37" i="4" l="1"/>
  <c r="I36" i="4"/>
  <c r="L38" i="4" l="1"/>
  <c r="I37" i="4"/>
  <c r="L39" i="4" l="1"/>
  <c r="I38" i="4"/>
  <c r="L40" i="4" l="1"/>
  <c r="I39" i="4"/>
  <c r="L41" i="4" l="1"/>
  <c r="I40" i="4"/>
  <c r="L42" i="4" l="1"/>
  <c r="I41" i="4"/>
  <c r="L43" i="4" l="1"/>
  <c r="I42" i="4"/>
  <c r="L44" i="4" l="1"/>
  <c r="I43" i="4"/>
  <c r="I44" i="4" l="1"/>
  <c r="H6" i="4" l="1"/>
  <c r="H8" i="4" s="1"/>
</calcChain>
</file>

<file path=xl/sharedStrings.xml><?xml version="1.0" encoding="utf-8"?>
<sst xmlns="http://schemas.openxmlformats.org/spreadsheetml/2006/main" count="21" uniqueCount="21">
  <si>
    <t>Year in Which Costs or  Benefits Occur</t>
  </si>
  <si>
    <t>NPV of Costs</t>
  </si>
  <si>
    <t xml:space="preserve">NPV of Benefits </t>
  </si>
  <si>
    <t>Cost /Benefit Ratio</t>
  </si>
  <si>
    <t>See results if you enter your own data or change discount rate</t>
  </si>
  <si>
    <t xml:space="preserve">Tool for Cost/ Benefit Net Present Value Calculation </t>
  </si>
  <si>
    <t>Years over which evaluated</t>
  </si>
  <si>
    <t xml:space="preserve"> You can enter any percentages here. 3.5% is the Treasury recommended rate for both costs and benefits as set out in the Treasury (2003)"Green Book: Appraisal and Evaluation in Central Government". After 30 years the rate drops by 0.5% to 3.0%.                               NICE suggest that sensitivity analysis should test results for discount rates of 1.5% and 6%.    The view set out in the paper by David Glover and John Henderson (2010) "Quantifying health impacts of government policies A how-to guide to quantifying the health impacts of government policies", Department of Health. Is that future QALY benefits should be discounted at 1.5% representing the level of  a "pure time preference rate" . You can evaluate over any period up to 50 years if you decide a shorter period is appropriate simply delete cost and benefit data for the years that are not to be considered.</t>
  </si>
  <si>
    <r>
      <rPr>
        <sz val="10"/>
        <color indexed="56"/>
        <rFont val="Arial"/>
        <family val="2"/>
      </rPr>
      <t>Table 1:</t>
    </r>
    <r>
      <rPr>
        <sz val="10"/>
        <color indexed="57"/>
        <rFont val="Arial"/>
        <family val="2"/>
      </rPr>
      <t xml:space="preserve"> Discount rates for benefits (or costs in future years)</t>
    </r>
  </si>
  <si>
    <r>
      <t>Discount Factor</t>
    </r>
    <r>
      <rPr>
        <sz val="9"/>
        <rFont val="Arial"/>
        <family val="2"/>
      </rPr>
      <t xml:space="preserve"> (for single year costs)</t>
    </r>
  </si>
  <si>
    <r>
      <t>Discount Factor</t>
    </r>
    <r>
      <rPr>
        <sz val="9"/>
        <rFont val="Arial"/>
        <family val="2"/>
      </rPr>
      <t xml:space="preserve"> (for a benefit stream)</t>
    </r>
  </si>
  <si>
    <r>
      <t>Discount Rate</t>
    </r>
    <r>
      <rPr>
        <sz val="9"/>
        <rFont val="Arial"/>
        <family val="2"/>
      </rPr>
      <t xml:space="preserve">  (can be changed and set separately for costs and benefits if you choose. Note in both case DR drops by 0.5% after 30 years                                      DR for Costs      DR for Benefits stream</t>
    </r>
  </si>
  <si>
    <t>Results of NPV Analysis Inititial figures given as an example</t>
  </si>
  <si>
    <t>Total Cost Total by year incurred as  calculated by the tool</t>
  </si>
  <si>
    <t>Total Benefits by year arising as calculated by the tool</t>
  </si>
  <si>
    <r>
      <t xml:space="preserve">Benefits to Patient/ clients </t>
    </r>
    <r>
      <rPr>
        <sz val="11"/>
        <rFont val="Arial"/>
        <family val="2"/>
      </rPr>
      <t>(enter your data here)</t>
    </r>
  </si>
  <si>
    <r>
      <t xml:space="preserve">Other beneficial outcomes </t>
    </r>
    <r>
      <rPr>
        <sz val="11"/>
        <rFont val="Arial"/>
        <family val="2"/>
      </rPr>
      <t>(enter your data here)</t>
    </r>
  </si>
  <si>
    <r>
      <t xml:space="preserve">Recurrent  costs staff + management+ materials etc </t>
    </r>
    <r>
      <rPr>
        <sz val="11"/>
        <rFont val="Arial"/>
        <family val="2"/>
      </rPr>
      <t>(enter your data here)</t>
    </r>
  </si>
  <si>
    <r>
      <t xml:space="preserve">Capital cost of facilities + equipment </t>
    </r>
    <r>
      <rPr>
        <sz val="11"/>
        <rFont val="Arial"/>
        <family val="2"/>
      </rPr>
      <t>(enter your data here)</t>
    </r>
  </si>
  <si>
    <r>
      <t xml:space="preserve">Preparation and Initial Training </t>
    </r>
    <r>
      <rPr>
        <sz val="11"/>
        <rFont val="Arial"/>
        <family val="2"/>
      </rPr>
      <t>(enter your data here)</t>
    </r>
  </si>
  <si>
    <r>
      <t>For Single Year or Stream of Cost or Benefits :</t>
    </r>
    <r>
      <rPr>
        <b/>
        <sz val="16"/>
        <rFont val="Arial"/>
        <family val="2"/>
      </rPr>
      <t xml:space="preserve"> Enter Your Data in Right Hand Columns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</si>
</sst>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%"/>
    <numFmt numFmtId="166" formatCode="[$£-809]#,##0.00"/>
    <numFmt numFmtId="167" formatCode="0.0"/>
    <numFmt numFmtId="168" formatCode="_-[$£-809]* #,##0.000_-;\-[$£-809]* #,##0.000_-;_-[$£-809]* &quot;-&quot;???_-;_-@_-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</font>
    <font>
      <sz val="10"/>
      <name val="Arial"/>
      <family val="2"/>
    </font>
    <font>
      <b/>
      <sz val="20"/>
      <color rgb="FF005581"/>
      <name val="Arial"/>
      <family val="2"/>
    </font>
    <font>
      <b/>
      <sz val="16"/>
      <color rgb="FF005581"/>
      <name val="Arial"/>
      <family val="2"/>
    </font>
    <font>
      <b/>
      <sz val="16"/>
      <color rgb="FF54B948"/>
      <name val="Arial"/>
      <family val="2"/>
    </font>
    <font>
      <sz val="10"/>
      <color indexed="56"/>
      <name val="Arial"/>
      <family val="2"/>
    </font>
    <font>
      <sz val="10"/>
      <color indexed="57"/>
      <name val="Arial"/>
      <family val="2"/>
    </font>
    <font>
      <sz val="11"/>
      <color indexed="9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sz val="12"/>
      <color indexed="9"/>
      <name val="Arial"/>
      <family val="2"/>
    </font>
    <font>
      <sz val="11"/>
      <color rgb="FF005581"/>
      <name val="Arial"/>
      <family val="2"/>
    </font>
    <font>
      <sz val="10"/>
      <color rgb="FF005581"/>
      <name val="Arial"/>
      <family val="2"/>
    </font>
    <font>
      <sz val="11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gradientFill degree="270">
        <stop position="0">
          <color rgb="FF005581"/>
        </stop>
        <stop position="1">
          <color rgb="FF00AFDB"/>
        </stop>
      </gradientFill>
    </fill>
    <fill>
      <patternFill patternType="solid">
        <fgColor rgb="FF00558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0" borderId="0" xfId="0" applyFont="1" applyBorder="1" applyProtection="1">
      <protection hidden="1"/>
    </xf>
    <xf numFmtId="0" fontId="4" fillId="0" borderId="0" xfId="1" applyFont="1" applyBorder="1" applyProtection="1">
      <protection hidden="1"/>
    </xf>
    <xf numFmtId="0" fontId="5" fillId="0" borderId="0" xfId="0" applyFont="1" applyBorder="1" applyAlignment="1" applyProtection="1">
      <alignment horizontal="left" vertical="top"/>
      <protection hidden="1"/>
    </xf>
    <xf numFmtId="0" fontId="4" fillId="0" borderId="0" xfId="1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 vertical="top"/>
      <protection hidden="1"/>
    </xf>
    <xf numFmtId="0" fontId="7" fillId="0" borderId="0" xfId="0" applyFont="1" applyBorder="1" applyAlignment="1" applyProtection="1">
      <alignment horizontal="left" vertical="center"/>
      <protection hidden="1"/>
    </xf>
    <xf numFmtId="0" fontId="10" fillId="2" borderId="0" xfId="0" applyFont="1" applyFill="1" applyBorder="1" applyAlignment="1" applyProtection="1">
      <alignment horizontal="left" vertical="center" wrapText="1" indent="1"/>
      <protection hidden="1"/>
    </xf>
    <xf numFmtId="0" fontId="10" fillId="2" borderId="0" xfId="0" applyFont="1" applyFill="1" applyBorder="1" applyAlignment="1" applyProtection="1">
      <alignment horizontal="left" vertical="center" wrapText="1" indent="1"/>
      <protection hidden="1"/>
    </xf>
    <xf numFmtId="0" fontId="3" fillId="0" borderId="0" xfId="0" applyFont="1" applyAlignment="1">
      <alignment horizontal="left" vertical="center" wrapText="1" indent="1"/>
    </xf>
    <xf numFmtId="0" fontId="12" fillId="0" borderId="0" xfId="0" applyFont="1" applyBorder="1" applyProtection="1">
      <protection hidden="1"/>
    </xf>
    <xf numFmtId="0" fontId="13" fillId="3" borderId="0" xfId="0" applyFont="1" applyFill="1" applyBorder="1" applyAlignment="1" applyProtection="1">
      <alignment horizontal="left" vertical="center" wrapText="1" indent="1"/>
      <protection hidden="1"/>
    </xf>
    <xf numFmtId="164" fontId="14" fillId="0" borderId="0" xfId="0" applyNumberFormat="1" applyFont="1" applyBorder="1" applyAlignment="1" applyProtection="1">
      <alignment horizontal="left" vertical="center" wrapText="1" indent="1"/>
      <protection hidden="1"/>
    </xf>
    <xf numFmtId="165" fontId="15" fillId="0" borderId="0" xfId="0" applyNumberFormat="1" applyFont="1" applyBorder="1" applyAlignment="1" applyProtection="1">
      <alignment horizontal="left" vertical="center" indent="1"/>
      <protection locked="0" hidden="1"/>
    </xf>
    <xf numFmtId="0" fontId="10" fillId="2" borderId="1" xfId="0" applyFont="1" applyFill="1" applyBorder="1" applyAlignment="1" applyProtection="1">
      <alignment horizontal="left" vertical="center" wrapText="1" indent="1"/>
      <protection hidden="1"/>
    </xf>
    <xf numFmtId="168" fontId="14" fillId="0" borderId="8" xfId="0" applyNumberFormat="1" applyFont="1" applyBorder="1" applyAlignment="1" applyProtection="1">
      <alignment horizontal="center" vertical="center"/>
      <protection hidden="1"/>
    </xf>
    <xf numFmtId="166" fontId="14" fillId="0" borderId="1" xfId="0" applyNumberFormat="1" applyFont="1" applyBorder="1" applyAlignment="1" applyProtection="1">
      <alignment horizontal="left" vertical="center" indent="1"/>
      <protection hidden="1"/>
    </xf>
    <xf numFmtId="167" fontId="14" fillId="0" borderId="1" xfId="0" applyNumberFormat="1" applyFont="1" applyBorder="1" applyAlignment="1" applyProtection="1">
      <alignment horizontal="left" vertical="center" indent="1"/>
      <protection hidden="1"/>
    </xf>
    <xf numFmtId="164" fontId="14" fillId="0" borderId="2" xfId="0" applyNumberFormat="1" applyFont="1" applyBorder="1" applyAlignment="1" applyProtection="1">
      <alignment horizontal="left" vertical="top" wrapText="1" indent="1"/>
      <protection hidden="1"/>
    </xf>
    <xf numFmtId="0" fontId="3" fillId="0" borderId="3" xfId="0" applyFont="1" applyBorder="1" applyAlignment="1">
      <alignment horizontal="left" vertical="top" wrapText="1"/>
    </xf>
    <xf numFmtId="0" fontId="10" fillId="2" borderId="8" xfId="0" applyFont="1" applyFill="1" applyBorder="1" applyAlignment="1" applyProtection="1">
      <alignment horizontal="left" vertical="center" wrapText="1" indent="1"/>
      <protection hidden="1"/>
    </xf>
    <xf numFmtId="0" fontId="14" fillId="0" borderId="0" xfId="0" applyFont="1" applyBorder="1" applyAlignment="1" applyProtection="1">
      <alignment horizontal="left" vertical="center" indent="1"/>
      <protection hidden="1"/>
    </xf>
    <xf numFmtId="166" fontId="3" fillId="0" borderId="1" xfId="0" applyNumberFormat="1" applyFont="1" applyBorder="1" applyProtection="1">
      <protection hidden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166" fontId="14" fillId="0" borderId="8" xfId="0" applyNumberFormat="1" applyFont="1" applyBorder="1" applyAlignment="1" applyProtection="1">
      <alignment horizontal="left" vertical="center" indent="1"/>
      <protection hidden="1"/>
    </xf>
    <xf numFmtId="166" fontId="3" fillId="0" borderId="1" xfId="0" applyNumberFormat="1" applyFont="1" applyBorder="1" applyAlignment="1" applyProtection="1">
      <alignment horizontal="center" vertical="center"/>
      <protection hidden="1"/>
    </xf>
    <xf numFmtId="167" fontId="3" fillId="0" borderId="1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4" fillId="0" borderId="0" xfId="1" applyFont="1" applyBorder="1" applyAlignment="1" applyProtection="1">
      <alignment horizontal="center"/>
      <protection hidden="1"/>
    </xf>
    <xf numFmtId="3" fontId="4" fillId="0" borderId="0" xfId="1" applyNumberFormat="1" applyFont="1" applyBorder="1" applyAlignment="1" applyProtection="1">
      <alignment horizontal="center"/>
      <protection hidden="1"/>
    </xf>
    <xf numFmtId="164" fontId="3" fillId="0" borderId="0" xfId="0" applyNumberFormat="1" applyFont="1" applyBorder="1" applyAlignment="1" applyProtection="1">
      <alignment horizontal="center" vertical="center"/>
      <protection hidden="1"/>
    </xf>
    <xf numFmtId="164" fontId="3" fillId="0" borderId="0" xfId="0" applyNumberFormat="1" applyFont="1" applyBorder="1" applyAlignment="1" applyProtection="1">
      <alignment horizontal="center"/>
      <protection hidden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O95"/>
  <sheetViews>
    <sheetView tabSelected="1" topLeftCell="A5" zoomScaleNormal="100" workbookViewId="0">
      <selection activeCell="E7" sqref="E7:F23"/>
    </sheetView>
  </sheetViews>
  <sheetFormatPr defaultColWidth="9.15234375" defaultRowHeight="12.45" x14ac:dyDescent="0.3"/>
  <cols>
    <col min="1" max="1" width="9.15234375" style="1"/>
    <col min="2" max="2" width="15.3828125" style="1" customWidth="1"/>
    <col min="3" max="3" width="12.84375" style="1" customWidth="1"/>
    <col min="4" max="5" width="14.15234375" style="1" customWidth="1"/>
    <col min="6" max="6" width="31.84375" style="1" customWidth="1"/>
    <col min="7" max="7" width="21.3828125" style="1" customWidth="1"/>
    <col min="8" max="8" width="17.15234375" style="1" customWidth="1"/>
    <col min="9" max="9" width="14.53515625" style="1" customWidth="1"/>
    <col min="10" max="11" width="14" style="1" customWidth="1"/>
    <col min="12" max="12" width="17.84375" style="1" customWidth="1"/>
    <col min="13" max="13" width="14.4609375" style="1" customWidth="1"/>
    <col min="14" max="14" width="13.07421875" style="1" customWidth="1"/>
    <col min="15" max="15" width="14.765625" style="1" customWidth="1"/>
    <col min="16" max="16384" width="9.15234375" style="1"/>
  </cols>
  <sheetData>
    <row r="1" spans="1:15" x14ac:dyDescent="0.3">
      <c r="B1" s="2"/>
      <c r="C1" s="2"/>
      <c r="D1" s="2"/>
      <c r="E1" s="2"/>
      <c r="F1" s="2"/>
      <c r="G1" s="2"/>
    </row>
    <row r="2" spans="1:15" ht="40.5" customHeight="1" x14ac:dyDescent="0.3">
      <c r="B2" s="3" t="s">
        <v>5</v>
      </c>
      <c r="C2" s="4"/>
      <c r="D2" s="4"/>
      <c r="E2" s="4"/>
      <c r="F2" s="4"/>
      <c r="G2" s="4"/>
    </row>
    <row r="3" spans="1:15" ht="27" customHeight="1" x14ac:dyDescent="0.3">
      <c r="B3" s="5" t="s">
        <v>20</v>
      </c>
      <c r="C3" s="2"/>
      <c r="D3" s="2"/>
      <c r="E3" s="2"/>
      <c r="F3" s="2"/>
      <c r="G3" s="2"/>
    </row>
    <row r="4" spans="1:15" ht="12.75" hidden="1" customHeight="1" x14ac:dyDescent="0.3">
      <c r="B4" s="6" t="s">
        <v>8</v>
      </c>
      <c r="C4" s="2"/>
      <c r="D4" s="2"/>
      <c r="E4" s="2"/>
      <c r="F4" s="2"/>
      <c r="G4" s="2"/>
    </row>
    <row r="5" spans="1:15" ht="93" customHeight="1" x14ac:dyDescent="0.3">
      <c r="B5" s="7" t="s">
        <v>0</v>
      </c>
      <c r="C5" s="7" t="s">
        <v>9</v>
      </c>
      <c r="D5" s="7" t="s">
        <v>10</v>
      </c>
      <c r="E5" s="8" t="s">
        <v>11</v>
      </c>
      <c r="F5" s="9"/>
      <c r="G5" s="7" t="s">
        <v>4</v>
      </c>
      <c r="H5" s="7" t="s">
        <v>12</v>
      </c>
      <c r="I5" s="7" t="s">
        <v>13</v>
      </c>
      <c r="J5" s="7" t="s">
        <v>19</v>
      </c>
      <c r="K5" s="7" t="s">
        <v>18</v>
      </c>
      <c r="L5" s="7" t="s">
        <v>17</v>
      </c>
      <c r="M5" s="7" t="s">
        <v>14</v>
      </c>
      <c r="N5" s="7" t="s">
        <v>15</v>
      </c>
      <c r="O5" s="7" t="s">
        <v>16</v>
      </c>
    </row>
    <row r="6" spans="1:15" ht="25.5" customHeight="1" x14ac:dyDescent="0.3">
      <c r="A6" s="10">
        <f>1</f>
        <v>1</v>
      </c>
      <c r="B6" s="11">
        <v>1</v>
      </c>
      <c r="C6" s="12">
        <f>1/POWER(1+E6,0)</f>
        <v>1</v>
      </c>
      <c r="D6" s="12">
        <v>1</v>
      </c>
      <c r="E6" s="13">
        <v>3.5000000000000003E-2</v>
      </c>
      <c r="F6" s="13">
        <v>3.5000000000000003E-2</v>
      </c>
      <c r="G6" s="14" t="s">
        <v>1</v>
      </c>
      <c r="H6" s="15">
        <f>SUMPRODUCT(I6:I55,C6:C55)</f>
        <v>3408238.4424548354</v>
      </c>
      <c r="I6" s="16">
        <f>SUM(J6:L6)</f>
        <v>85000</v>
      </c>
      <c r="J6" s="16">
        <v>85000</v>
      </c>
      <c r="K6" s="16"/>
      <c r="M6" s="17"/>
      <c r="O6" s="17"/>
    </row>
    <row r="7" spans="1:15" ht="21" customHeight="1" x14ac:dyDescent="0.3">
      <c r="A7" s="10">
        <f>1/POWER((1+F6),B6)</f>
        <v>0.96618357487922713</v>
      </c>
      <c r="B7" s="11">
        <v>2</v>
      </c>
      <c r="C7" s="12">
        <f>1/POWER(1+E6,B6)</f>
        <v>0.96618357487922713</v>
      </c>
      <c r="D7" s="12">
        <f>D6+A7</f>
        <v>1.9661835748792271</v>
      </c>
      <c r="E7" s="18" t="s">
        <v>7</v>
      </c>
      <c r="F7" s="19"/>
      <c r="G7" s="20" t="s">
        <v>2</v>
      </c>
      <c r="H7" s="21">
        <f>SUMPRODUCT(A6:A55,M6:M55)</f>
        <v>10513.854389503231</v>
      </c>
      <c r="I7" s="16">
        <f>SUM(J7:L7)</f>
        <v>310000</v>
      </c>
      <c r="J7" s="16">
        <v>85000</v>
      </c>
      <c r="K7" s="22">
        <v>90000</v>
      </c>
      <c r="L7" s="16">
        <v>135000</v>
      </c>
      <c r="M7" s="17">
        <f>N7+O7</f>
        <v>450</v>
      </c>
      <c r="N7" s="17">
        <v>450</v>
      </c>
      <c r="O7" s="17"/>
    </row>
    <row r="8" spans="1:15" ht="27" customHeight="1" x14ac:dyDescent="0.3">
      <c r="A8" s="10">
        <f>1/POWER((1+F6),B7)</f>
        <v>0.93351070036640305</v>
      </c>
      <c r="B8" s="11">
        <v>3</v>
      </c>
      <c r="C8" s="12">
        <f>1/POWER(1+E6,B7)</f>
        <v>0.93351070036640305</v>
      </c>
      <c r="D8" s="12">
        <f t="shared" ref="D8:D55" si="0">D7+A8</f>
        <v>2.8996942752456301</v>
      </c>
      <c r="E8" s="23"/>
      <c r="F8" s="24"/>
      <c r="G8" s="20" t="s">
        <v>3</v>
      </c>
      <c r="H8" s="25">
        <f>H6/H7</f>
        <v>324.16641092704646</v>
      </c>
      <c r="I8" s="16">
        <f t="shared" ref="I8:I55" si="1">SUM(J8:L8)</f>
        <v>135000</v>
      </c>
      <c r="J8" s="16"/>
      <c r="K8" s="22"/>
      <c r="L8" s="26">
        <f>L7</f>
        <v>135000</v>
      </c>
      <c r="M8" s="17">
        <f t="shared" ref="M8:M55" si="2">N8+O8</f>
        <v>450</v>
      </c>
      <c r="N8" s="27">
        <f>N7</f>
        <v>450</v>
      </c>
      <c r="O8" s="27"/>
    </row>
    <row r="9" spans="1:15" ht="25.5" customHeight="1" x14ac:dyDescent="0.3">
      <c r="A9" s="10">
        <f>1/POWER((1+F6),B8)</f>
        <v>0.90194270566802237</v>
      </c>
      <c r="B9" s="11">
        <v>4</v>
      </c>
      <c r="C9" s="12">
        <f>1/POWER(1+E6,B8)</f>
        <v>0.90194270566802237</v>
      </c>
      <c r="D9" s="12">
        <f t="shared" si="0"/>
        <v>3.8016369809136523</v>
      </c>
      <c r="E9" s="23"/>
      <c r="F9" s="24"/>
      <c r="G9" s="20" t="s">
        <v>6</v>
      </c>
      <c r="H9" s="25">
        <v>50</v>
      </c>
      <c r="I9" s="16">
        <f t="shared" si="1"/>
        <v>135000</v>
      </c>
      <c r="J9" s="16"/>
      <c r="K9" s="22"/>
      <c r="L9" s="26">
        <f t="shared" ref="L9:L55" si="3">L8</f>
        <v>135000</v>
      </c>
      <c r="M9" s="17">
        <f t="shared" si="2"/>
        <v>450</v>
      </c>
      <c r="N9" s="27">
        <f t="shared" ref="N9:N55" si="4">N8</f>
        <v>450</v>
      </c>
      <c r="O9" s="27"/>
    </row>
    <row r="10" spans="1:15" ht="15" x14ac:dyDescent="0.3">
      <c r="A10" s="10">
        <f>1/POWER((1+F6),B9)</f>
        <v>0.87144222769857238</v>
      </c>
      <c r="B10" s="11">
        <v>5</v>
      </c>
      <c r="C10" s="12">
        <f>1/POWER(1+E6,B9)</f>
        <v>0.87144222769857238</v>
      </c>
      <c r="D10" s="12">
        <f t="shared" si="0"/>
        <v>4.6730792086122248</v>
      </c>
      <c r="E10" s="23"/>
      <c r="F10" s="24"/>
      <c r="G10" s="28"/>
      <c r="H10" s="21"/>
      <c r="I10" s="16">
        <f t="shared" si="1"/>
        <v>135000</v>
      </c>
      <c r="J10" s="16"/>
      <c r="K10" s="22"/>
      <c r="L10" s="26">
        <f t="shared" si="3"/>
        <v>135000</v>
      </c>
      <c r="M10" s="17">
        <f t="shared" si="2"/>
        <v>450</v>
      </c>
      <c r="N10" s="27">
        <f t="shared" si="4"/>
        <v>450</v>
      </c>
      <c r="O10" s="27"/>
    </row>
    <row r="11" spans="1:15" ht="15" x14ac:dyDescent="0.3">
      <c r="A11" s="10">
        <f>1/POWER((1+F6),B10)</f>
        <v>0.84197316685852419</v>
      </c>
      <c r="B11" s="11">
        <v>6</v>
      </c>
      <c r="C11" s="12">
        <f>1/POWER(1+E6,B10)</f>
        <v>0.84197316685852419</v>
      </c>
      <c r="D11" s="12">
        <f t="shared" si="0"/>
        <v>5.5150523754707486</v>
      </c>
      <c r="E11" s="23"/>
      <c r="F11" s="24"/>
      <c r="G11" s="28"/>
      <c r="H11" s="21"/>
      <c r="I11" s="16">
        <f t="shared" si="1"/>
        <v>135000</v>
      </c>
      <c r="J11" s="16"/>
      <c r="K11" s="22"/>
      <c r="L11" s="26">
        <f t="shared" si="3"/>
        <v>135000</v>
      </c>
      <c r="M11" s="17">
        <f t="shared" si="2"/>
        <v>450</v>
      </c>
      <c r="N11" s="27">
        <f t="shared" si="4"/>
        <v>450</v>
      </c>
      <c r="O11" s="27"/>
    </row>
    <row r="12" spans="1:15" ht="15" x14ac:dyDescent="0.3">
      <c r="A12" s="10">
        <f>1/POWER((1+F6),B11)</f>
        <v>0.81350064430775282</v>
      </c>
      <c r="B12" s="11">
        <v>7</v>
      </c>
      <c r="C12" s="12">
        <f>1/POWER(1+E6,B11)</f>
        <v>0.81350064430775282</v>
      </c>
      <c r="D12" s="12">
        <f t="shared" si="0"/>
        <v>6.3285530197785018</v>
      </c>
      <c r="E12" s="23"/>
      <c r="F12" s="24"/>
      <c r="G12" s="28"/>
      <c r="H12" s="21"/>
      <c r="I12" s="16">
        <f t="shared" si="1"/>
        <v>135000</v>
      </c>
      <c r="J12" s="16"/>
      <c r="K12" s="22"/>
      <c r="L12" s="26">
        <f t="shared" si="3"/>
        <v>135000</v>
      </c>
      <c r="M12" s="17">
        <f t="shared" si="2"/>
        <v>450</v>
      </c>
      <c r="N12" s="27">
        <f t="shared" si="4"/>
        <v>450</v>
      </c>
      <c r="O12" s="27"/>
    </row>
    <row r="13" spans="1:15" ht="15" x14ac:dyDescent="0.3">
      <c r="A13" s="10">
        <f>1/POWER((1+F6),B12)</f>
        <v>0.78599096068381913</v>
      </c>
      <c r="B13" s="11">
        <v>8</v>
      </c>
      <c r="C13" s="12">
        <f>1/POWER(1+E6,B12)</f>
        <v>0.78599096068381913</v>
      </c>
      <c r="D13" s="12">
        <f t="shared" si="0"/>
        <v>7.1145439804623205</v>
      </c>
      <c r="E13" s="23"/>
      <c r="F13" s="24"/>
      <c r="G13" s="28"/>
      <c r="H13" s="21"/>
      <c r="I13" s="16">
        <f t="shared" si="1"/>
        <v>135000</v>
      </c>
      <c r="J13" s="16"/>
      <c r="K13" s="22"/>
      <c r="L13" s="26">
        <f t="shared" si="3"/>
        <v>135000</v>
      </c>
      <c r="M13" s="17">
        <f t="shared" si="2"/>
        <v>450</v>
      </c>
      <c r="N13" s="27">
        <f t="shared" si="4"/>
        <v>450</v>
      </c>
      <c r="O13" s="27"/>
    </row>
    <row r="14" spans="1:15" ht="15" x14ac:dyDescent="0.3">
      <c r="A14" s="10">
        <f>1/POWER((1+F6),B13)</f>
        <v>0.75941155621625056</v>
      </c>
      <c r="B14" s="11">
        <v>9</v>
      </c>
      <c r="C14" s="12">
        <f>1/POWER(1+E6,B13)</f>
        <v>0.75941155621625056</v>
      </c>
      <c r="D14" s="12">
        <f t="shared" si="0"/>
        <v>7.8739555366785714</v>
      </c>
      <c r="E14" s="23"/>
      <c r="F14" s="24"/>
      <c r="G14" s="28"/>
      <c r="H14" s="2"/>
      <c r="I14" s="16">
        <f t="shared" si="1"/>
        <v>135000</v>
      </c>
      <c r="J14" s="22"/>
      <c r="K14" s="22"/>
      <c r="L14" s="26">
        <f t="shared" si="3"/>
        <v>135000</v>
      </c>
      <c r="M14" s="17">
        <f t="shared" si="2"/>
        <v>450</v>
      </c>
      <c r="N14" s="27">
        <f t="shared" si="4"/>
        <v>450</v>
      </c>
      <c r="O14" s="27"/>
    </row>
    <row r="15" spans="1:15" ht="15" x14ac:dyDescent="0.3">
      <c r="A15" s="10">
        <f>1/POWER((1+F6),B14)</f>
        <v>0.73373097218961414</v>
      </c>
      <c r="B15" s="11">
        <v>10</v>
      </c>
      <c r="C15" s="12">
        <f>1/POWER(1+E6,B14)</f>
        <v>0.73373097218961414</v>
      </c>
      <c r="D15" s="12">
        <f t="shared" si="0"/>
        <v>8.607686508868186</v>
      </c>
      <c r="E15" s="23"/>
      <c r="F15" s="24"/>
      <c r="G15" s="28"/>
      <c r="H15" s="2"/>
      <c r="I15" s="16">
        <f t="shared" si="1"/>
        <v>135000</v>
      </c>
      <c r="J15" s="22"/>
      <c r="K15" s="22"/>
      <c r="L15" s="26">
        <f t="shared" si="3"/>
        <v>135000</v>
      </c>
      <c r="M15" s="17">
        <f t="shared" si="2"/>
        <v>450</v>
      </c>
      <c r="N15" s="27">
        <f t="shared" si="4"/>
        <v>450</v>
      </c>
      <c r="O15" s="27"/>
    </row>
    <row r="16" spans="1:15" ht="15" x14ac:dyDescent="0.3">
      <c r="A16" s="10">
        <f>1/POWER((1+F6),B15)</f>
        <v>0.70891881370977217</v>
      </c>
      <c r="B16" s="11">
        <v>11</v>
      </c>
      <c r="C16" s="12">
        <f>1/POWER(1+E6,B15)</f>
        <v>0.70891881370977217</v>
      </c>
      <c r="D16" s="12">
        <f t="shared" si="0"/>
        <v>9.3166053225779581</v>
      </c>
      <c r="E16" s="23"/>
      <c r="F16" s="24"/>
      <c r="G16" s="29"/>
      <c r="H16" s="2"/>
      <c r="I16" s="16">
        <f t="shared" si="1"/>
        <v>135000</v>
      </c>
      <c r="J16" s="22"/>
      <c r="K16" s="22"/>
      <c r="L16" s="26">
        <f t="shared" si="3"/>
        <v>135000</v>
      </c>
      <c r="M16" s="17">
        <f t="shared" si="2"/>
        <v>450</v>
      </c>
      <c r="N16" s="27">
        <f t="shared" si="4"/>
        <v>450</v>
      </c>
      <c r="O16" s="27"/>
    </row>
    <row r="17" spans="1:15" ht="15" x14ac:dyDescent="0.3">
      <c r="A17" s="10">
        <f>1/POWER((1+F6),B16)</f>
        <v>0.68494571372924851</v>
      </c>
      <c r="B17" s="11">
        <v>12</v>
      </c>
      <c r="C17" s="12">
        <f>1/POWER(1+E6,B16)</f>
        <v>0.68494571372924851</v>
      </c>
      <c r="D17" s="12">
        <f t="shared" si="0"/>
        <v>10.001551036307207</v>
      </c>
      <c r="E17" s="23"/>
      <c r="F17" s="24"/>
      <c r="G17" s="29"/>
      <c r="H17" s="2"/>
      <c r="I17" s="16">
        <f t="shared" si="1"/>
        <v>135000</v>
      </c>
      <c r="J17" s="22"/>
      <c r="K17" s="22"/>
      <c r="L17" s="26">
        <f t="shared" si="3"/>
        <v>135000</v>
      </c>
      <c r="M17" s="17">
        <f t="shared" si="2"/>
        <v>450</v>
      </c>
      <c r="N17" s="27">
        <f t="shared" si="4"/>
        <v>450</v>
      </c>
      <c r="O17" s="27"/>
    </row>
    <row r="18" spans="1:15" ht="15" x14ac:dyDescent="0.3">
      <c r="A18" s="10">
        <f>1/POWER((1+F6),B17)</f>
        <v>0.66178329828912896</v>
      </c>
      <c r="B18" s="11">
        <v>13</v>
      </c>
      <c r="C18" s="12">
        <f>1/POWER(1+E6,B17)</f>
        <v>0.66178329828912896</v>
      </c>
      <c r="D18" s="12">
        <f t="shared" si="0"/>
        <v>10.663334334596335</v>
      </c>
      <c r="E18" s="23"/>
      <c r="F18" s="24"/>
      <c r="G18" s="29"/>
      <c r="H18" s="2"/>
      <c r="I18" s="16">
        <f t="shared" si="1"/>
        <v>135000</v>
      </c>
      <c r="J18" s="22"/>
      <c r="K18" s="22"/>
      <c r="L18" s="26">
        <f t="shared" si="3"/>
        <v>135000</v>
      </c>
      <c r="M18" s="17">
        <f t="shared" si="2"/>
        <v>450</v>
      </c>
      <c r="N18" s="27">
        <f t="shared" si="4"/>
        <v>450</v>
      </c>
      <c r="O18" s="27"/>
    </row>
    <row r="19" spans="1:15" ht="15" x14ac:dyDescent="0.3">
      <c r="A19" s="10">
        <f>1/POWER((1+F6),B18)</f>
        <v>0.63940415293635666</v>
      </c>
      <c r="B19" s="11">
        <v>14</v>
      </c>
      <c r="C19" s="12">
        <f>1/POWER(1+E6,B18)</f>
        <v>0.63940415293635666</v>
      </c>
      <c r="D19" s="12">
        <f t="shared" si="0"/>
        <v>11.302738487532691</v>
      </c>
      <c r="E19" s="23"/>
      <c r="F19" s="24"/>
      <c r="G19" s="29"/>
      <c r="H19" s="2"/>
      <c r="I19" s="16">
        <f t="shared" si="1"/>
        <v>135000</v>
      </c>
      <c r="J19" s="22"/>
      <c r="K19" s="22"/>
      <c r="L19" s="26">
        <f t="shared" si="3"/>
        <v>135000</v>
      </c>
      <c r="M19" s="17">
        <f t="shared" si="2"/>
        <v>450</v>
      </c>
      <c r="N19" s="27">
        <f t="shared" si="4"/>
        <v>450</v>
      </c>
      <c r="O19" s="27"/>
    </row>
    <row r="20" spans="1:15" ht="15" x14ac:dyDescent="0.3">
      <c r="A20" s="10">
        <f>1/POWER((1+F6),B19)</f>
        <v>0.61778179027667302</v>
      </c>
      <c r="B20" s="11">
        <v>15</v>
      </c>
      <c r="C20" s="12">
        <f>1/POWER(1+E6,B19)</f>
        <v>0.61778179027667302</v>
      </c>
      <c r="D20" s="12">
        <f t="shared" si="0"/>
        <v>11.920520277809365</v>
      </c>
      <c r="E20" s="23"/>
      <c r="F20" s="24"/>
      <c r="G20" s="29"/>
      <c r="H20" s="2"/>
      <c r="I20" s="16">
        <f t="shared" si="1"/>
        <v>135000</v>
      </c>
      <c r="J20" s="22"/>
      <c r="K20" s="22"/>
      <c r="L20" s="26">
        <f t="shared" si="3"/>
        <v>135000</v>
      </c>
      <c r="M20" s="17">
        <f t="shared" si="2"/>
        <v>450</v>
      </c>
      <c r="N20" s="27">
        <f t="shared" si="4"/>
        <v>450</v>
      </c>
      <c r="O20" s="27"/>
    </row>
    <row r="21" spans="1:15" ht="15" x14ac:dyDescent="0.3">
      <c r="A21" s="10">
        <f>1/POWER((1+F6),B20)</f>
        <v>0.59689061862480497</v>
      </c>
      <c r="B21" s="11">
        <v>16</v>
      </c>
      <c r="C21" s="12">
        <f>1/POWER(1+E6,B20)</f>
        <v>0.59689061862480497</v>
      </c>
      <c r="D21" s="12">
        <f t="shared" si="0"/>
        <v>12.517410896434169</v>
      </c>
      <c r="E21" s="23"/>
      <c r="F21" s="24"/>
      <c r="G21" s="29"/>
      <c r="H21" s="2"/>
      <c r="I21" s="16">
        <f t="shared" si="1"/>
        <v>135000</v>
      </c>
      <c r="J21" s="22"/>
      <c r="K21" s="22"/>
      <c r="L21" s="26">
        <f t="shared" si="3"/>
        <v>135000</v>
      </c>
      <c r="M21" s="17">
        <f t="shared" si="2"/>
        <v>450</v>
      </c>
      <c r="N21" s="27">
        <f t="shared" si="4"/>
        <v>450</v>
      </c>
      <c r="O21" s="27"/>
    </row>
    <row r="22" spans="1:15" ht="15" x14ac:dyDescent="0.3">
      <c r="A22" s="10">
        <f>1/POWER((1+F6),B21)</f>
        <v>0.57670591171478747</v>
      </c>
      <c r="B22" s="11">
        <v>17</v>
      </c>
      <c r="C22" s="12">
        <f>1/POWER(1+E6,B21)</f>
        <v>0.57670591171478747</v>
      </c>
      <c r="D22" s="12">
        <f t="shared" si="0"/>
        <v>13.094116808148957</v>
      </c>
      <c r="E22" s="23"/>
      <c r="F22" s="24"/>
      <c r="G22" s="29"/>
      <c r="H22" s="2"/>
      <c r="I22" s="16">
        <f t="shared" si="1"/>
        <v>135000</v>
      </c>
      <c r="J22" s="22"/>
      <c r="K22" s="22"/>
      <c r="L22" s="26">
        <f t="shared" si="3"/>
        <v>135000</v>
      </c>
      <c r="M22" s="17">
        <f t="shared" si="2"/>
        <v>450</v>
      </c>
      <c r="N22" s="27">
        <f t="shared" si="4"/>
        <v>450</v>
      </c>
      <c r="O22" s="27"/>
    </row>
    <row r="23" spans="1:15" ht="15" x14ac:dyDescent="0.3">
      <c r="A23" s="10">
        <f>1/POWER((1+F6),B22)</f>
        <v>0.55720377943457733</v>
      </c>
      <c r="B23" s="11">
        <v>18</v>
      </c>
      <c r="C23" s="12">
        <f>1/POWER(1+E6,B22)</f>
        <v>0.55720377943457733</v>
      </c>
      <c r="D23" s="12">
        <f t="shared" si="0"/>
        <v>13.651320587583534</v>
      </c>
      <c r="E23" s="30"/>
      <c r="F23" s="31"/>
      <c r="G23" s="29"/>
      <c r="H23" s="2"/>
      <c r="I23" s="16">
        <f t="shared" si="1"/>
        <v>135000</v>
      </c>
      <c r="J23" s="22"/>
      <c r="K23" s="22"/>
      <c r="L23" s="26">
        <f t="shared" si="3"/>
        <v>135000</v>
      </c>
      <c r="M23" s="17">
        <f t="shared" si="2"/>
        <v>450</v>
      </c>
      <c r="N23" s="27">
        <f t="shared" si="4"/>
        <v>450</v>
      </c>
      <c r="O23" s="27"/>
    </row>
    <row r="24" spans="1:15" ht="15" x14ac:dyDescent="0.3">
      <c r="A24" s="10">
        <f>1/POWER((1+F6),B23)</f>
        <v>0.53836113955031628</v>
      </c>
      <c r="B24" s="11">
        <v>19</v>
      </c>
      <c r="C24" s="12">
        <f>1/POWER(1+E6,B23)</f>
        <v>0.53836113955031628</v>
      </c>
      <c r="D24" s="12">
        <f t="shared" si="0"/>
        <v>14.18968172713385</v>
      </c>
      <c r="E24" s="12"/>
      <c r="F24" s="2"/>
      <c r="G24" s="2"/>
      <c r="H24" s="2"/>
      <c r="I24" s="16">
        <f t="shared" si="1"/>
        <v>135000</v>
      </c>
      <c r="J24" s="22"/>
      <c r="K24" s="22"/>
      <c r="L24" s="26">
        <f t="shared" si="3"/>
        <v>135000</v>
      </c>
      <c r="M24" s="17">
        <f t="shared" si="2"/>
        <v>450</v>
      </c>
      <c r="N24" s="27">
        <f t="shared" si="4"/>
        <v>450</v>
      </c>
      <c r="O24" s="27"/>
    </row>
    <row r="25" spans="1:15" ht="15" x14ac:dyDescent="0.3">
      <c r="A25" s="10">
        <f>1/POWER((1+F6),B24)</f>
        <v>0.52015569038677911</v>
      </c>
      <c r="B25" s="11">
        <v>20</v>
      </c>
      <c r="C25" s="12">
        <f>1/POWER(1+E6,B24)</f>
        <v>0.52015569038677911</v>
      </c>
      <c r="D25" s="12">
        <f t="shared" si="0"/>
        <v>14.70983741752063</v>
      </c>
      <c r="E25" s="12"/>
      <c r="F25" s="2"/>
      <c r="G25" s="2"/>
      <c r="H25" s="2"/>
      <c r="I25" s="16">
        <f t="shared" si="1"/>
        <v>135000</v>
      </c>
      <c r="J25" s="22"/>
      <c r="K25" s="22"/>
      <c r="L25" s="26">
        <f t="shared" si="3"/>
        <v>135000</v>
      </c>
      <c r="M25" s="17">
        <f t="shared" si="2"/>
        <v>450</v>
      </c>
      <c r="N25" s="27">
        <f t="shared" si="4"/>
        <v>450</v>
      </c>
      <c r="O25" s="27"/>
    </row>
    <row r="26" spans="1:15" ht="15" x14ac:dyDescent="0.3">
      <c r="A26" s="10">
        <f>1/POWER((1+F6),B25)</f>
        <v>0.50256588443167061</v>
      </c>
      <c r="B26" s="11">
        <v>21</v>
      </c>
      <c r="C26" s="12">
        <f>1/POWER(1+E6,B25)</f>
        <v>0.50256588443167061</v>
      </c>
      <c r="D26" s="12">
        <f t="shared" si="0"/>
        <v>15.2124033019523</v>
      </c>
      <c r="E26" s="12"/>
      <c r="F26" s="2"/>
      <c r="G26" s="2"/>
      <c r="H26" s="2"/>
      <c r="I26" s="16">
        <f t="shared" si="1"/>
        <v>135000</v>
      </c>
      <c r="J26" s="22"/>
      <c r="K26" s="22"/>
      <c r="L26" s="26">
        <f t="shared" si="3"/>
        <v>135000</v>
      </c>
      <c r="M26" s="17">
        <f t="shared" si="2"/>
        <v>450</v>
      </c>
      <c r="N26" s="27">
        <f t="shared" si="4"/>
        <v>450</v>
      </c>
      <c r="O26" s="27"/>
    </row>
    <row r="27" spans="1:15" ht="15" x14ac:dyDescent="0.3">
      <c r="A27" s="10">
        <f>1/POWER((1+F6),B26)</f>
        <v>0.48557090283253213</v>
      </c>
      <c r="B27" s="11">
        <v>22</v>
      </c>
      <c r="C27" s="12">
        <f>1/POWER(1+E6,B26)</f>
        <v>0.48557090283253213</v>
      </c>
      <c r="D27" s="12">
        <f t="shared" si="0"/>
        <v>15.697974204784831</v>
      </c>
      <c r="E27" s="12"/>
      <c r="F27" s="2"/>
      <c r="G27" s="2"/>
      <c r="H27" s="2"/>
      <c r="I27" s="16">
        <f t="shared" si="1"/>
        <v>135000</v>
      </c>
      <c r="J27" s="22"/>
      <c r="K27" s="22"/>
      <c r="L27" s="26">
        <f t="shared" si="3"/>
        <v>135000</v>
      </c>
      <c r="M27" s="17">
        <f t="shared" si="2"/>
        <v>450</v>
      </c>
      <c r="N27" s="27">
        <f t="shared" si="4"/>
        <v>450</v>
      </c>
      <c r="O27" s="27"/>
    </row>
    <row r="28" spans="1:15" ht="15" x14ac:dyDescent="0.3">
      <c r="A28" s="10">
        <f>1/POWER((1+F6),B27)</f>
        <v>0.46915063075606966</v>
      </c>
      <c r="B28" s="11">
        <v>23</v>
      </c>
      <c r="C28" s="12">
        <f>1/POWER(1+E6,B27)</f>
        <v>0.46915063075606966</v>
      </c>
      <c r="D28" s="12">
        <f t="shared" si="0"/>
        <v>16.1671248355409</v>
      </c>
      <c r="E28" s="12"/>
      <c r="F28" s="2"/>
      <c r="G28" s="2"/>
      <c r="H28" s="2"/>
      <c r="I28" s="16">
        <f t="shared" si="1"/>
        <v>135000</v>
      </c>
      <c r="J28" s="22"/>
      <c r="K28" s="22"/>
      <c r="L28" s="26">
        <f t="shared" si="3"/>
        <v>135000</v>
      </c>
      <c r="M28" s="17">
        <f t="shared" si="2"/>
        <v>450</v>
      </c>
      <c r="N28" s="27">
        <f t="shared" si="4"/>
        <v>450</v>
      </c>
      <c r="O28" s="27"/>
    </row>
    <row r="29" spans="1:15" ht="15" x14ac:dyDescent="0.3">
      <c r="A29" s="10">
        <f>1/POWER((1+F6),B28)</f>
        <v>0.45328563358074364</v>
      </c>
      <c r="B29" s="11">
        <v>24</v>
      </c>
      <c r="C29" s="12">
        <f>1/POWER(1+E6,B28)</f>
        <v>0.45328563358074364</v>
      </c>
      <c r="D29" s="12">
        <f t="shared" si="0"/>
        <v>16.620410469121644</v>
      </c>
      <c r="E29" s="12"/>
      <c r="F29" s="2"/>
      <c r="G29" s="2"/>
      <c r="H29" s="2"/>
      <c r="I29" s="16">
        <f t="shared" si="1"/>
        <v>135000</v>
      </c>
      <c r="J29" s="22"/>
      <c r="K29" s="22"/>
      <c r="L29" s="26">
        <f t="shared" si="3"/>
        <v>135000</v>
      </c>
      <c r="M29" s="17">
        <f t="shared" si="2"/>
        <v>450</v>
      </c>
      <c r="N29" s="27">
        <f t="shared" si="4"/>
        <v>450</v>
      </c>
      <c r="O29" s="27"/>
    </row>
    <row r="30" spans="1:15" ht="15" x14ac:dyDescent="0.3">
      <c r="A30" s="10">
        <f>1/POWER((1+F6),B29)</f>
        <v>0.43795713389443841</v>
      </c>
      <c r="B30" s="11">
        <v>25</v>
      </c>
      <c r="C30" s="12">
        <f>1/POWER(1+E6,B29)</f>
        <v>0.43795713389443841</v>
      </c>
      <c r="D30" s="12">
        <f t="shared" si="0"/>
        <v>17.058367603016084</v>
      </c>
      <c r="E30" s="12"/>
      <c r="F30" s="2"/>
      <c r="G30" s="2"/>
      <c r="H30" s="2"/>
      <c r="I30" s="16">
        <f t="shared" si="1"/>
        <v>135000</v>
      </c>
      <c r="J30" s="22"/>
      <c r="K30" s="22"/>
      <c r="L30" s="26">
        <f t="shared" si="3"/>
        <v>135000</v>
      </c>
      <c r="M30" s="17">
        <f t="shared" si="2"/>
        <v>450</v>
      </c>
      <c r="N30" s="27">
        <f t="shared" si="4"/>
        <v>450</v>
      </c>
      <c r="O30" s="27"/>
    </row>
    <row r="31" spans="1:15" ht="15" x14ac:dyDescent="0.3">
      <c r="A31" s="10">
        <f>1/POWER((1+F6),B30)</f>
        <v>0.42314698926998884</v>
      </c>
      <c r="B31" s="11">
        <v>26</v>
      </c>
      <c r="C31" s="12">
        <f>1/POWER(1+E6,B30)</f>
        <v>0.42314698926998884</v>
      </c>
      <c r="D31" s="12">
        <f t="shared" si="0"/>
        <v>17.481514592286072</v>
      </c>
      <c r="E31" s="12"/>
      <c r="F31" s="2"/>
      <c r="G31" s="2"/>
      <c r="H31" s="2"/>
      <c r="I31" s="16">
        <f t="shared" si="1"/>
        <v>135000</v>
      </c>
      <c r="J31" s="22"/>
      <c r="K31" s="22"/>
      <c r="L31" s="26">
        <f t="shared" si="3"/>
        <v>135000</v>
      </c>
      <c r="M31" s="17">
        <f t="shared" si="2"/>
        <v>450</v>
      </c>
      <c r="N31" s="27">
        <f t="shared" si="4"/>
        <v>450</v>
      </c>
      <c r="O31" s="27"/>
    </row>
    <row r="32" spans="1:15" ht="15" x14ac:dyDescent="0.3">
      <c r="A32" s="10">
        <f>1/POWER((1+F6),B31)</f>
        <v>0.40883767079225974</v>
      </c>
      <c r="B32" s="11">
        <v>27</v>
      </c>
      <c r="C32" s="12">
        <f>1/POWER(1+E6,B31)</f>
        <v>0.40883767079225974</v>
      </c>
      <c r="D32" s="12">
        <f t="shared" si="0"/>
        <v>17.890352263078331</v>
      </c>
      <c r="E32" s="12"/>
      <c r="F32" s="2"/>
      <c r="G32" s="2"/>
      <c r="H32" s="2"/>
      <c r="I32" s="16">
        <f t="shared" si="1"/>
        <v>135000</v>
      </c>
      <c r="J32" s="22"/>
      <c r="K32" s="22"/>
      <c r="L32" s="26">
        <f t="shared" si="3"/>
        <v>135000</v>
      </c>
      <c r="M32" s="17">
        <f t="shared" si="2"/>
        <v>450</v>
      </c>
      <c r="N32" s="27">
        <f t="shared" si="4"/>
        <v>450</v>
      </c>
      <c r="O32" s="27"/>
    </row>
    <row r="33" spans="1:15" ht="15" x14ac:dyDescent="0.3">
      <c r="A33" s="10">
        <f>1/POWER((1+F6),B32)</f>
        <v>0.39501224231136206</v>
      </c>
      <c r="B33" s="11">
        <v>28</v>
      </c>
      <c r="C33" s="12">
        <f>1/POWER(1+E6,B32)</f>
        <v>0.39501224231136206</v>
      </c>
      <c r="D33" s="12">
        <f t="shared" si="0"/>
        <v>18.285364505389694</v>
      </c>
      <c r="E33" s="12"/>
      <c r="F33" s="2"/>
      <c r="G33" s="2"/>
      <c r="H33" s="2"/>
      <c r="I33" s="16">
        <f t="shared" si="1"/>
        <v>135000</v>
      </c>
      <c r="J33" s="22"/>
      <c r="K33" s="22"/>
      <c r="L33" s="26">
        <f t="shared" si="3"/>
        <v>135000</v>
      </c>
      <c r="M33" s="17">
        <f t="shared" si="2"/>
        <v>450</v>
      </c>
      <c r="N33" s="27">
        <f t="shared" si="4"/>
        <v>450</v>
      </c>
      <c r="O33" s="27"/>
    </row>
    <row r="34" spans="1:15" ht="15" x14ac:dyDescent="0.3">
      <c r="A34" s="10">
        <f>1/POWER((1+F6),B33)</f>
        <v>0.38165434039745127</v>
      </c>
      <c r="B34" s="11">
        <v>29</v>
      </c>
      <c r="C34" s="12">
        <f>1/POWER(1+E6,B33)</f>
        <v>0.38165434039745127</v>
      </c>
      <c r="D34" s="12">
        <f t="shared" si="0"/>
        <v>18.667018845787144</v>
      </c>
      <c r="E34" s="12"/>
      <c r="F34" s="2"/>
      <c r="G34" s="2"/>
      <c r="H34" s="2"/>
      <c r="I34" s="16">
        <f t="shared" si="1"/>
        <v>135000</v>
      </c>
      <c r="J34" s="22"/>
      <c r="K34" s="22"/>
      <c r="L34" s="26">
        <f t="shared" si="3"/>
        <v>135000</v>
      </c>
      <c r="M34" s="17">
        <f t="shared" si="2"/>
        <v>450</v>
      </c>
      <c r="N34" s="27">
        <f t="shared" si="4"/>
        <v>450</v>
      </c>
      <c r="O34" s="27"/>
    </row>
    <row r="35" spans="1:15" ht="15" x14ac:dyDescent="0.3">
      <c r="A35" s="10">
        <f>1/POWER((1+F6),B34)</f>
        <v>0.36874815497338298</v>
      </c>
      <c r="B35" s="11">
        <v>30</v>
      </c>
      <c r="C35" s="12">
        <f>1/POWER(1+E6,B34)</f>
        <v>0.36874815497338298</v>
      </c>
      <c r="D35" s="12">
        <f t="shared" si="0"/>
        <v>19.035767000760526</v>
      </c>
      <c r="E35" s="12"/>
      <c r="F35" s="2"/>
      <c r="G35" s="2"/>
      <c r="H35" s="2"/>
      <c r="I35" s="16">
        <f t="shared" si="1"/>
        <v>135000</v>
      </c>
      <c r="J35" s="22"/>
      <c r="K35" s="22"/>
      <c r="L35" s="26">
        <f t="shared" si="3"/>
        <v>135000</v>
      </c>
      <c r="M35" s="17">
        <f t="shared" si="2"/>
        <v>450</v>
      </c>
      <c r="N35" s="27">
        <f t="shared" si="4"/>
        <v>450</v>
      </c>
      <c r="O35" s="27"/>
    </row>
    <row r="36" spans="1:15" ht="15" x14ac:dyDescent="0.3">
      <c r="A36" s="10">
        <f>1/POWER((1+F6-0.0005),B35)</f>
        <v>0.36148072941118825</v>
      </c>
      <c r="B36" s="11">
        <v>31</v>
      </c>
      <c r="C36" s="12">
        <f>1/POWER(1+(E6-0.0005),B35)</f>
        <v>0.36148072941118825</v>
      </c>
      <c r="D36" s="12">
        <f t="shared" si="0"/>
        <v>19.397247730171713</v>
      </c>
      <c r="E36" s="12"/>
      <c r="F36" s="2"/>
      <c r="G36" s="2"/>
      <c r="H36" s="2"/>
      <c r="I36" s="16">
        <f t="shared" si="1"/>
        <v>135000</v>
      </c>
      <c r="J36" s="22"/>
      <c r="K36" s="22"/>
      <c r="L36" s="26">
        <f t="shared" si="3"/>
        <v>135000</v>
      </c>
      <c r="M36" s="17">
        <f t="shared" si="2"/>
        <v>450</v>
      </c>
      <c r="N36" s="27">
        <f t="shared" si="4"/>
        <v>450</v>
      </c>
      <c r="O36" s="27"/>
    </row>
    <row r="37" spans="1:15" ht="15" x14ac:dyDescent="0.3">
      <c r="A37" s="10">
        <f>1/POWER((1+F6-0.0005),B36)</f>
        <v>0.34942554800501524</v>
      </c>
      <c r="B37" s="11">
        <v>32</v>
      </c>
      <c r="C37" s="12">
        <f>1/POWER(1+(E6-0.0005),B36)</f>
        <v>0.34942554800501524</v>
      </c>
      <c r="D37" s="12">
        <f t="shared" si="0"/>
        <v>19.746673278176729</v>
      </c>
      <c r="E37" s="12"/>
      <c r="F37" s="2"/>
      <c r="G37" s="2"/>
      <c r="H37" s="2"/>
      <c r="I37" s="16">
        <f t="shared" si="1"/>
        <v>135000</v>
      </c>
      <c r="J37" s="22"/>
      <c r="K37" s="22"/>
      <c r="L37" s="26">
        <f t="shared" si="3"/>
        <v>135000</v>
      </c>
      <c r="M37" s="17">
        <f t="shared" si="2"/>
        <v>450</v>
      </c>
      <c r="N37" s="27">
        <f t="shared" si="4"/>
        <v>450</v>
      </c>
      <c r="O37" s="27"/>
    </row>
    <row r="38" spans="1:15" ht="15" x14ac:dyDescent="0.3">
      <c r="A38" s="10">
        <f>1/POWER((1+F6-0.0005),B37)</f>
        <v>0.33777240019817811</v>
      </c>
      <c r="B38" s="11">
        <v>33</v>
      </c>
      <c r="C38" s="12">
        <f>1/POWER(1+(E6-0.0005),B37)</f>
        <v>0.33777240019817811</v>
      </c>
      <c r="D38" s="12">
        <f t="shared" si="0"/>
        <v>20.084445678374909</v>
      </c>
      <c r="E38" s="12"/>
      <c r="F38" s="2"/>
      <c r="G38" s="2"/>
      <c r="H38" s="2"/>
      <c r="I38" s="16">
        <f t="shared" si="1"/>
        <v>135000</v>
      </c>
      <c r="J38" s="22"/>
      <c r="K38" s="22"/>
      <c r="L38" s="26">
        <f t="shared" si="3"/>
        <v>135000</v>
      </c>
      <c r="M38" s="17">
        <f t="shared" si="2"/>
        <v>450</v>
      </c>
      <c r="N38" s="27">
        <f t="shared" si="4"/>
        <v>450</v>
      </c>
      <c r="O38" s="27"/>
    </row>
    <row r="39" spans="1:15" ht="15" x14ac:dyDescent="0.3">
      <c r="A39" s="10">
        <f>1/POWER((1+F6-0.0005),B38)</f>
        <v>0.32650787839359902</v>
      </c>
      <c r="B39" s="11">
        <v>35</v>
      </c>
      <c r="C39" s="12">
        <f>1/POWER(1+(E6-0.0005),B38)</f>
        <v>0.32650787839359902</v>
      </c>
      <c r="D39" s="12">
        <f t="shared" si="0"/>
        <v>20.410953556768508</v>
      </c>
      <c r="E39" s="12"/>
      <c r="F39" s="2"/>
      <c r="G39" s="2"/>
      <c r="H39" s="2"/>
      <c r="I39" s="16">
        <f t="shared" si="1"/>
        <v>135000</v>
      </c>
      <c r="J39" s="22"/>
      <c r="K39" s="22"/>
      <c r="L39" s="26">
        <f t="shared" si="3"/>
        <v>135000</v>
      </c>
      <c r="M39" s="17">
        <f t="shared" si="2"/>
        <v>450</v>
      </c>
      <c r="N39" s="27">
        <f t="shared" si="4"/>
        <v>450</v>
      </c>
      <c r="O39" s="27"/>
    </row>
    <row r="40" spans="1:15" ht="15" x14ac:dyDescent="0.3">
      <c r="A40" s="10">
        <f>1/POWER((1+F6-0.0005),B39)</f>
        <v>0.30509330317072031</v>
      </c>
      <c r="B40" s="11">
        <v>35</v>
      </c>
      <c r="C40" s="12">
        <f>1/POWER(1+(E6-0.0005),B39)</f>
        <v>0.30509330317072031</v>
      </c>
      <c r="D40" s="12">
        <f t="shared" si="0"/>
        <v>20.71604685993923</v>
      </c>
      <c r="E40" s="12"/>
      <c r="F40" s="2"/>
      <c r="G40" s="2"/>
      <c r="H40" s="2"/>
      <c r="I40" s="16">
        <f t="shared" si="1"/>
        <v>135000</v>
      </c>
      <c r="J40" s="22"/>
      <c r="K40" s="22"/>
      <c r="L40" s="26">
        <f t="shared" si="3"/>
        <v>135000</v>
      </c>
      <c r="M40" s="17">
        <f t="shared" si="2"/>
        <v>450</v>
      </c>
      <c r="N40" s="27">
        <f t="shared" si="4"/>
        <v>450</v>
      </c>
      <c r="O40" s="27"/>
    </row>
    <row r="41" spans="1:15" ht="15" x14ac:dyDescent="0.3">
      <c r="A41" s="10">
        <f>1/POWER((1+F6-0.0005),B40)</f>
        <v>0.30509330317072031</v>
      </c>
      <c r="B41" s="11">
        <v>36</v>
      </c>
      <c r="C41" s="12">
        <f>1/POWER(1+(E6-0.0005),B40)</f>
        <v>0.30509330317072031</v>
      </c>
      <c r="D41" s="12">
        <f t="shared" si="0"/>
        <v>21.021140163109951</v>
      </c>
      <c r="E41" s="12"/>
      <c r="F41" s="2"/>
      <c r="G41" s="2"/>
      <c r="H41" s="2"/>
      <c r="I41" s="16">
        <f t="shared" si="1"/>
        <v>135000</v>
      </c>
      <c r="J41" s="22"/>
      <c r="K41" s="22"/>
      <c r="L41" s="26">
        <f t="shared" si="3"/>
        <v>135000</v>
      </c>
      <c r="M41" s="17">
        <f t="shared" si="2"/>
        <v>450</v>
      </c>
      <c r="N41" s="27">
        <f t="shared" si="4"/>
        <v>450</v>
      </c>
      <c r="O41" s="27"/>
    </row>
    <row r="42" spans="1:15" ht="15" x14ac:dyDescent="0.3">
      <c r="A42" s="10">
        <f>1/POWER((1+F6-0.0005),B41)</f>
        <v>0.29491861108817818</v>
      </c>
      <c r="B42" s="11">
        <v>37</v>
      </c>
      <c r="C42" s="12">
        <f>1/POWER(1+(E6-0.0005),B41)</f>
        <v>0.29491861108817818</v>
      </c>
      <c r="D42" s="12">
        <f t="shared" si="0"/>
        <v>21.31605877419813</v>
      </c>
      <c r="E42" s="12"/>
      <c r="F42" s="32"/>
      <c r="G42" s="32"/>
      <c r="H42" s="2"/>
      <c r="I42" s="16">
        <f t="shared" si="1"/>
        <v>135000</v>
      </c>
      <c r="J42" s="22"/>
      <c r="K42" s="22"/>
      <c r="L42" s="26">
        <f t="shared" si="3"/>
        <v>135000</v>
      </c>
      <c r="M42" s="17">
        <f t="shared" si="2"/>
        <v>450</v>
      </c>
      <c r="N42" s="27">
        <f t="shared" si="4"/>
        <v>450</v>
      </c>
      <c r="O42" s="27"/>
    </row>
    <row r="43" spans="1:15" ht="15" x14ac:dyDescent="0.3">
      <c r="A43" s="10">
        <f>1/POWER((1+F6-0.0005),B42)</f>
        <v>0.28508323933125002</v>
      </c>
      <c r="B43" s="11">
        <v>38</v>
      </c>
      <c r="C43" s="12">
        <f>1/POWER(1+(E6-0.0005),B42)</f>
        <v>0.28508323933125002</v>
      </c>
      <c r="D43" s="12">
        <f t="shared" si="0"/>
        <v>21.60114201352938</v>
      </c>
      <c r="E43" s="12"/>
      <c r="F43" s="32"/>
      <c r="G43" s="32"/>
      <c r="H43" s="2"/>
      <c r="I43" s="16">
        <f t="shared" si="1"/>
        <v>135000</v>
      </c>
      <c r="J43" s="22"/>
      <c r="K43" s="22"/>
      <c r="L43" s="26">
        <f t="shared" si="3"/>
        <v>135000</v>
      </c>
      <c r="M43" s="17">
        <f t="shared" si="2"/>
        <v>450</v>
      </c>
      <c r="N43" s="27">
        <f t="shared" si="4"/>
        <v>450</v>
      </c>
      <c r="O43" s="27"/>
    </row>
    <row r="44" spans="1:15" ht="15" x14ac:dyDescent="0.3">
      <c r="A44" s="10">
        <f>1/POWER((1+F6-0.0005),B43)</f>
        <v>0.2755758717556791</v>
      </c>
      <c r="B44" s="11">
        <v>39</v>
      </c>
      <c r="C44" s="12">
        <f>1/POWER(1+(E6-0.0005),B43)</f>
        <v>0.2755758717556791</v>
      </c>
      <c r="D44" s="12">
        <f t="shared" si="0"/>
        <v>21.876717885285061</v>
      </c>
      <c r="E44" s="12"/>
      <c r="F44" s="32"/>
      <c r="G44" s="32"/>
      <c r="H44" s="2"/>
      <c r="I44" s="16">
        <f t="shared" si="1"/>
        <v>135000</v>
      </c>
      <c r="J44" s="22"/>
      <c r="K44" s="22"/>
      <c r="L44" s="26">
        <f t="shared" si="3"/>
        <v>135000</v>
      </c>
      <c r="M44" s="17">
        <f t="shared" si="2"/>
        <v>450</v>
      </c>
      <c r="N44" s="27">
        <f t="shared" si="4"/>
        <v>450</v>
      </c>
      <c r="O44" s="27"/>
    </row>
    <row r="45" spans="1:15" ht="15" x14ac:dyDescent="0.3">
      <c r="A45" s="10">
        <f>1/POWER((1+F6-0.0005),B44)</f>
        <v>0.26638556960432974</v>
      </c>
      <c r="B45" s="11">
        <v>40</v>
      </c>
      <c r="C45" s="12">
        <f>1/POWER(1+(E6-0.0005),B44)</f>
        <v>0.26638556960432974</v>
      </c>
      <c r="D45" s="12">
        <f t="shared" si="0"/>
        <v>22.143103454889392</v>
      </c>
      <c r="E45" s="12"/>
      <c r="F45" s="32"/>
      <c r="G45" s="32"/>
      <c r="H45" s="2"/>
      <c r="I45" s="16">
        <f t="shared" si="1"/>
        <v>135000</v>
      </c>
      <c r="J45" s="22"/>
      <c r="K45" s="22"/>
      <c r="L45" s="26">
        <f t="shared" si="3"/>
        <v>135000</v>
      </c>
      <c r="M45" s="17">
        <f t="shared" si="2"/>
        <v>450</v>
      </c>
      <c r="N45" s="27">
        <f t="shared" si="4"/>
        <v>450</v>
      </c>
      <c r="O45" s="27"/>
    </row>
    <row r="46" spans="1:15" ht="15" x14ac:dyDescent="0.3">
      <c r="A46" s="10">
        <f>1/POWER((1+F6-0.0005),B45)</f>
        <v>0.25750175892153676</v>
      </c>
      <c r="B46" s="11">
        <v>41</v>
      </c>
      <c r="C46" s="12">
        <f>1/POWER(1+(E6-0.0005),B45)</f>
        <v>0.25750175892153676</v>
      </c>
      <c r="D46" s="12">
        <f t="shared" si="0"/>
        <v>22.40060521381093</v>
      </c>
      <c r="E46" s="12"/>
      <c r="F46" s="32"/>
      <c r="G46" s="32"/>
      <c r="H46" s="2"/>
      <c r="I46" s="16">
        <f t="shared" si="1"/>
        <v>135000</v>
      </c>
      <c r="J46" s="22"/>
      <c r="K46" s="22"/>
      <c r="L46" s="26">
        <f t="shared" si="3"/>
        <v>135000</v>
      </c>
      <c r="M46" s="17">
        <f t="shared" si="2"/>
        <v>450</v>
      </c>
      <c r="N46" s="27">
        <f t="shared" si="4"/>
        <v>450</v>
      </c>
      <c r="O46" s="27"/>
    </row>
    <row r="47" spans="1:15" ht="15" x14ac:dyDescent="0.3">
      <c r="A47" s="10">
        <f>1/POWER((1+F6-0.0005),B46)</f>
        <v>0.24891421838717909</v>
      </c>
      <c r="B47" s="11">
        <v>42</v>
      </c>
      <c r="C47" s="12">
        <f>1/POWER(1+(E6-0.0005),B46)</f>
        <v>0.24891421838717909</v>
      </c>
      <c r="D47" s="12">
        <f t="shared" si="0"/>
        <v>22.649519432198108</v>
      </c>
      <c r="E47" s="12"/>
      <c r="F47" s="33"/>
      <c r="G47" s="33"/>
      <c r="H47" s="2"/>
      <c r="I47" s="16">
        <f t="shared" si="1"/>
        <v>135000</v>
      </c>
      <c r="J47" s="22"/>
      <c r="K47" s="22"/>
      <c r="L47" s="26">
        <f t="shared" si="3"/>
        <v>135000</v>
      </c>
      <c r="M47" s="17">
        <f t="shared" si="2"/>
        <v>450</v>
      </c>
      <c r="N47" s="27">
        <f t="shared" si="4"/>
        <v>450</v>
      </c>
      <c r="O47" s="27"/>
    </row>
    <row r="48" spans="1:15" ht="15" x14ac:dyDescent="0.3">
      <c r="A48" s="10">
        <f>1/POWER((1+F6-0.0005),B47)</f>
        <v>0.24061306755648046</v>
      </c>
      <c r="B48" s="11">
        <v>43</v>
      </c>
      <c r="C48" s="12">
        <f>1/POWER(1+(E6-0.0005),B47)</f>
        <v>0.24061306755648046</v>
      </c>
      <c r="D48" s="12">
        <f t="shared" si="0"/>
        <v>22.890132499754589</v>
      </c>
      <c r="E48" s="12"/>
      <c r="F48" s="32"/>
      <c r="G48" s="32"/>
      <c r="H48" s="2"/>
      <c r="I48" s="16">
        <f t="shared" si="1"/>
        <v>135000</v>
      </c>
      <c r="J48" s="22"/>
      <c r="K48" s="22"/>
      <c r="L48" s="26">
        <f t="shared" si="3"/>
        <v>135000</v>
      </c>
      <c r="M48" s="17">
        <f t="shared" si="2"/>
        <v>450</v>
      </c>
      <c r="N48" s="27">
        <f t="shared" si="4"/>
        <v>450</v>
      </c>
      <c r="O48" s="27"/>
    </row>
    <row r="49" spans="1:15" ht="15" x14ac:dyDescent="0.3">
      <c r="A49" s="10">
        <f>1/POWER((1+F6-0.0005),B48)</f>
        <v>0.23258875549200625</v>
      </c>
      <c r="B49" s="11">
        <v>44</v>
      </c>
      <c r="C49" s="12">
        <f>1/POWER(1+(E6-0.0005),B48)</f>
        <v>0.23258875549200625</v>
      </c>
      <c r="D49" s="12">
        <f t="shared" si="0"/>
        <v>23.122721255246596</v>
      </c>
      <c r="E49" s="12"/>
      <c r="F49" s="32"/>
      <c r="G49" s="32"/>
      <c r="H49" s="2"/>
      <c r="I49" s="16">
        <f t="shared" si="1"/>
        <v>135000</v>
      </c>
      <c r="J49" s="22"/>
      <c r="K49" s="22"/>
      <c r="L49" s="26">
        <f t="shared" si="3"/>
        <v>135000</v>
      </c>
      <c r="M49" s="17">
        <f t="shared" si="2"/>
        <v>450</v>
      </c>
      <c r="N49" s="27">
        <f t="shared" si="4"/>
        <v>450</v>
      </c>
      <c r="O49" s="27"/>
    </row>
    <row r="50" spans="1:15" ht="15" x14ac:dyDescent="0.3">
      <c r="A50" s="10">
        <f>1/POWER((1+F6-0.0005),B49)</f>
        <v>0.22483204977477647</v>
      </c>
      <c r="B50" s="11">
        <v>45</v>
      </c>
      <c r="C50" s="12">
        <f>1/POWER(1+(E6-0.0005),B49)</f>
        <v>0.22483204977477647</v>
      </c>
      <c r="D50" s="12">
        <f t="shared" si="0"/>
        <v>23.347553305021371</v>
      </c>
      <c r="E50" s="12"/>
      <c r="F50" s="32"/>
      <c r="G50" s="32"/>
      <c r="H50" s="2"/>
      <c r="I50" s="16">
        <f t="shared" si="1"/>
        <v>135000</v>
      </c>
      <c r="J50" s="22"/>
      <c r="K50" s="22"/>
      <c r="L50" s="26">
        <f t="shared" si="3"/>
        <v>135000</v>
      </c>
      <c r="M50" s="17">
        <f t="shared" si="2"/>
        <v>450</v>
      </c>
      <c r="N50" s="27">
        <f t="shared" si="4"/>
        <v>450</v>
      </c>
      <c r="O50" s="27"/>
    </row>
    <row r="51" spans="1:15" ht="15" x14ac:dyDescent="0.3">
      <c r="A51" s="10">
        <f>1/POWER((1+F6-0.0005),B50)</f>
        <v>0.21733402588185258</v>
      </c>
      <c r="B51" s="11">
        <v>46</v>
      </c>
      <c r="C51" s="12">
        <f>1/POWER(1+(E6-0.0005),B50)</f>
        <v>0.21733402588185258</v>
      </c>
      <c r="D51" s="12">
        <f t="shared" si="0"/>
        <v>23.564887330903225</v>
      </c>
      <c r="E51" s="12"/>
      <c r="F51" s="32"/>
      <c r="G51" s="32"/>
      <c r="H51" s="2"/>
      <c r="I51" s="16">
        <f t="shared" si="1"/>
        <v>135000</v>
      </c>
      <c r="J51" s="22"/>
      <c r="K51" s="22"/>
      <c r="L51" s="26">
        <f t="shared" si="3"/>
        <v>135000</v>
      </c>
      <c r="M51" s="17">
        <f t="shared" si="2"/>
        <v>450</v>
      </c>
      <c r="N51" s="27">
        <f t="shared" si="4"/>
        <v>450</v>
      </c>
      <c r="O51" s="27"/>
    </row>
    <row r="52" spans="1:15" ht="15" x14ac:dyDescent="0.3">
      <c r="A52" s="10">
        <f>1/POWER((1+F6-0.0005),B51)</f>
        <v>0.2100860569181755</v>
      </c>
      <c r="B52" s="11">
        <v>47</v>
      </c>
      <c r="C52" s="12">
        <f>1/POWER(1+(E6-0.0005),B51)</f>
        <v>0.2100860569181755</v>
      </c>
      <c r="D52" s="12">
        <f t="shared" si="0"/>
        <v>23.774973387821401</v>
      </c>
      <c r="E52" s="12"/>
      <c r="F52" s="32"/>
      <c r="G52" s="32"/>
      <c r="H52" s="2"/>
      <c r="I52" s="16">
        <f t="shared" si="1"/>
        <v>135000</v>
      </c>
      <c r="J52" s="22"/>
      <c r="K52" s="22"/>
      <c r="L52" s="26">
        <f t="shared" si="3"/>
        <v>135000</v>
      </c>
      <c r="M52" s="17">
        <f t="shared" si="2"/>
        <v>450</v>
      </c>
      <c r="N52" s="27">
        <f t="shared" si="4"/>
        <v>450</v>
      </c>
      <c r="O52" s="27"/>
    </row>
    <row r="53" spans="1:15" ht="15" x14ac:dyDescent="0.3">
      <c r="A53" s="10">
        <f>1/POWER((1+F6-0.0005),B52)</f>
        <v>0.20307980369084153</v>
      </c>
      <c r="B53" s="11">
        <v>48</v>
      </c>
      <c r="C53" s="12">
        <f>1/POWER(1+(E6-0.0005),B52)</f>
        <v>0.20307980369084153</v>
      </c>
      <c r="D53" s="12">
        <f t="shared" si="0"/>
        <v>23.978053191512242</v>
      </c>
      <c r="E53" s="12"/>
      <c r="F53" s="32"/>
      <c r="G53" s="32"/>
      <c r="H53" s="2"/>
      <c r="I53" s="16">
        <f t="shared" si="1"/>
        <v>135000</v>
      </c>
      <c r="J53" s="22"/>
      <c r="K53" s="22"/>
      <c r="L53" s="26">
        <f t="shared" si="3"/>
        <v>135000</v>
      </c>
      <c r="M53" s="17">
        <f t="shared" si="2"/>
        <v>450</v>
      </c>
      <c r="N53" s="27">
        <f t="shared" si="4"/>
        <v>450</v>
      </c>
      <c r="O53" s="27"/>
    </row>
    <row r="54" spans="1:15" ht="15" x14ac:dyDescent="0.3">
      <c r="A54" s="10">
        <f>1/POWER((1+F6-0.0005),B53)</f>
        <v>0.19630720511439487</v>
      </c>
      <c r="B54" s="11">
        <v>49</v>
      </c>
      <c r="C54" s="12">
        <f>1/POWER(1+(E6-0.0005),B53)</f>
        <v>0.19630720511439487</v>
      </c>
      <c r="D54" s="12">
        <f t="shared" si="0"/>
        <v>24.174360396626636</v>
      </c>
      <c r="E54" s="12"/>
      <c r="F54" s="32"/>
      <c r="G54" s="32"/>
      <c r="H54" s="2"/>
      <c r="I54" s="16">
        <f t="shared" si="1"/>
        <v>135000</v>
      </c>
      <c r="J54" s="22"/>
      <c r="K54" s="22"/>
      <c r="L54" s="26">
        <f t="shared" si="3"/>
        <v>135000</v>
      </c>
      <c r="M54" s="17">
        <f t="shared" si="2"/>
        <v>450</v>
      </c>
      <c r="N54" s="27">
        <f t="shared" si="4"/>
        <v>450</v>
      </c>
      <c r="O54" s="27"/>
    </row>
    <row r="55" spans="1:15" ht="15" x14ac:dyDescent="0.3">
      <c r="A55" s="10">
        <f>1/POWER((1+F6-0.0005),B54)</f>
        <v>0.18976046893609946</v>
      </c>
      <c r="B55" s="11">
        <v>50</v>
      </c>
      <c r="C55" s="12">
        <f>1/POWER(1+(E6-0.0005),B54)</f>
        <v>0.18976046893609946</v>
      </c>
      <c r="D55" s="12">
        <f t="shared" si="0"/>
        <v>24.364120865562736</v>
      </c>
      <c r="E55" s="12"/>
      <c r="F55" s="32"/>
      <c r="G55" s="32"/>
      <c r="H55" s="2"/>
      <c r="I55" s="16">
        <f t="shared" si="1"/>
        <v>135000</v>
      </c>
      <c r="J55" s="22"/>
      <c r="K55" s="22"/>
      <c r="L55" s="26">
        <f t="shared" si="3"/>
        <v>135000</v>
      </c>
      <c r="M55" s="17">
        <f t="shared" si="2"/>
        <v>450</v>
      </c>
      <c r="N55" s="27">
        <f t="shared" si="4"/>
        <v>450</v>
      </c>
      <c r="O55" s="27"/>
    </row>
    <row r="56" spans="1:15" ht="14.15" x14ac:dyDescent="0.3">
      <c r="C56" s="12"/>
      <c r="D56" s="12"/>
      <c r="E56" s="12"/>
      <c r="F56" s="32"/>
      <c r="G56" s="32"/>
      <c r="H56" s="2"/>
      <c r="I56" s="2"/>
    </row>
    <row r="57" spans="1:15" ht="14.15" x14ac:dyDescent="0.3">
      <c r="C57" s="12"/>
      <c r="D57" s="12"/>
      <c r="E57" s="12"/>
      <c r="F57" s="2"/>
      <c r="G57" s="2"/>
      <c r="H57" s="2"/>
      <c r="I57" s="2"/>
    </row>
    <row r="58" spans="1:15" ht="14.15" x14ac:dyDescent="0.3">
      <c r="C58" s="12"/>
      <c r="D58" s="12"/>
      <c r="E58" s="12"/>
      <c r="F58" s="2"/>
      <c r="G58" s="2"/>
      <c r="H58" s="2"/>
      <c r="I58" s="2"/>
    </row>
    <row r="59" spans="1:15" ht="14.15" x14ac:dyDescent="0.3">
      <c r="C59" s="12"/>
      <c r="D59" s="12"/>
      <c r="E59" s="12"/>
      <c r="F59" s="2"/>
      <c r="G59" s="2"/>
      <c r="H59" s="2"/>
      <c r="I59" s="2"/>
    </row>
    <row r="60" spans="1:15" ht="14.15" x14ac:dyDescent="0.3">
      <c r="C60" s="12"/>
      <c r="D60" s="12"/>
      <c r="E60" s="12"/>
      <c r="F60" s="2"/>
      <c r="G60" s="2"/>
      <c r="H60" s="2"/>
      <c r="I60" s="2"/>
    </row>
    <row r="61" spans="1:15" ht="14.15" x14ac:dyDescent="0.3">
      <c r="C61" s="12"/>
      <c r="D61" s="12"/>
      <c r="E61" s="12"/>
      <c r="F61" s="2"/>
      <c r="G61" s="2"/>
      <c r="H61" s="2"/>
      <c r="I61" s="2"/>
    </row>
    <row r="62" spans="1:15" ht="14.15" x14ac:dyDescent="0.3">
      <c r="C62" s="12"/>
      <c r="D62" s="12"/>
      <c r="E62" s="12"/>
      <c r="F62" s="2"/>
      <c r="G62" s="2"/>
      <c r="H62" s="2"/>
      <c r="I62" s="2"/>
    </row>
    <row r="63" spans="1:15" ht="14.15" x14ac:dyDescent="0.3">
      <c r="C63" s="12"/>
      <c r="D63" s="12"/>
      <c r="E63" s="12"/>
      <c r="F63" s="2"/>
      <c r="G63" s="2"/>
      <c r="H63" s="2"/>
      <c r="I63" s="2"/>
    </row>
    <row r="64" spans="1:15" ht="14.15" x14ac:dyDescent="0.3">
      <c r="C64" s="12"/>
      <c r="D64" s="12"/>
      <c r="E64" s="12"/>
      <c r="F64" s="2"/>
      <c r="G64" s="2"/>
      <c r="H64" s="2"/>
      <c r="I64" s="2"/>
    </row>
    <row r="65" spans="3:9" ht="14.15" x14ac:dyDescent="0.3">
      <c r="C65" s="12"/>
      <c r="D65" s="12"/>
      <c r="E65" s="12"/>
      <c r="F65" s="2"/>
      <c r="G65" s="2"/>
      <c r="H65" s="2"/>
      <c r="I65" s="2"/>
    </row>
    <row r="66" spans="3:9" ht="14.15" x14ac:dyDescent="0.3">
      <c r="C66" s="12"/>
      <c r="D66" s="12"/>
      <c r="E66" s="12"/>
      <c r="F66" s="2"/>
      <c r="G66" s="2"/>
      <c r="H66" s="2"/>
      <c r="I66" s="2"/>
    </row>
    <row r="67" spans="3:9" ht="14.15" x14ac:dyDescent="0.3">
      <c r="C67" s="12"/>
      <c r="D67" s="12"/>
      <c r="E67" s="12"/>
      <c r="F67" s="2"/>
      <c r="G67" s="2"/>
      <c r="H67" s="2"/>
      <c r="I67" s="2"/>
    </row>
    <row r="68" spans="3:9" ht="14.15" x14ac:dyDescent="0.3">
      <c r="C68" s="12"/>
      <c r="D68" s="12"/>
      <c r="E68" s="12"/>
      <c r="F68" s="2"/>
      <c r="G68" s="2"/>
      <c r="H68" s="2"/>
      <c r="I68" s="2"/>
    </row>
    <row r="69" spans="3:9" ht="14.15" x14ac:dyDescent="0.3">
      <c r="C69" s="12"/>
      <c r="D69" s="12"/>
      <c r="E69" s="12"/>
      <c r="F69" s="2"/>
      <c r="G69" s="2"/>
      <c r="H69" s="2"/>
      <c r="I69" s="2"/>
    </row>
    <row r="70" spans="3:9" ht="14.15" x14ac:dyDescent="0.3">
      <c r="C70" s="12"/>
      <c r="D70" s="12"/>
      <c r="E70" s="12"/>
      <c r="F70" s="2"/>
      <c r="G70" s="2"/>
      <c r="H70" s="2"/>
      <c r="I70" s="2"/>
    </row>
    <row r="71" spans="3:9" ht="14.15" x14ac:dyDescent="0.3">
      <c r="C71" s="12"/>
      <c r="D71" s="12"/>
      <c r="E71" s="12"/>
      <c r="F71" s="2"/>
      <c r="G71" s="2"/>
      <c r="H71" s="2"/>
      <c r="I71" s="2"/>
    </row>
    <row r="72" spans="3:9" ht="14.15" x14ac:dyDescent="0.3">
      <c r="C72" s="12"/>
      <c r="D72" s="12"/>
      <c r="E72" s="12"/>
      <c r="F72" s="2"/>
      <c r="G72" s="2"/>
      <c r="H72" s="2"/>
      <c r="I72" s="2"/>
    </row>
    <row r="73" spans="3:9" ht="14.15" x14ac:dyDescent="0.3">
      <c r="C73" s="12"/>
      <c r="D73" s="12"/>
      <c r="E73" s="12"/>
      <c r="F73" s="2"/>
      <c r="G73" s="2"/>
      <c r="H73" s="2"/>
      <c r="I73" s="2"/>
    </row>
    <row r="74" spans="3:9" ht="14.15" x14ac:dyDescent="0.3">
      <c r="C74" s="12"/>
      <c r="D74" s="12"/>
      <c r="E74" s="12"/>
      <c r="F74" s="2"/>
      <c r="G74" s="2"/>
      <c r="H74" s="2"/>
      <c r="I74" s="2"/>
    </row>
    <row r="75" spans="3:9" ht="14.15" x14ac:dyDescent="0.3">
      <c r="C75" s="12"/>
      <c r="D75" s="12"/>
      <c r="E75" s="12"/>
      <c r="F75" s="2"/>
      <c r="G75" s="2"/>
      <c r="H75" s="2"/>
      <c r="I75" s="2"/>
    </row>
    <row r="76" spans="3:9" ht="14.15" x14ac:dyDescent="0.3">
      <c r="C76" s="12"/>
      <c r="D76" s="12"/>
      <c r="E76" s="12"/>
      <c r="F76" s="2"/>
      <c r="G76" s="2"/>
      <c r="H76" s="2"/>
      <c r="I76" s="2"/>
    </row>
    <row r="77" spans="3:9" ht="14.15" x14ac:dyDescent="0.3">
      <c r="C77" s="12"/>
      <c r="D77" s="12"/>
      <c r="E77" s="12"/>
      <c r="F77" s="2"/>
      <c r="G77" s="2"/>
      <c r="H77" s="2"/>
      <c r="I77" s="2"/>
    </row>
    <row r="78" spans="3:9" ht="14.15" x14ac:dyDescent="0.3">
      <c r="C78" s="12"/>
      <c r="D78" s="12"/>
      <c r="E78" s="12"/>
      <c r="F78" s="2"/>
      <c r="G78" s="2"/>
      <c r="H78" s="2"/>
      <c r="I78" s="2"/>
    </row>
    <row r="79" spans="3:9" ht="14.15" x14ac:dyDescent="0.3">
      <c r="C79" s="12"/>
      <c r="D79" s="12"/>
      <c r="E79" s="12"/>
      <c r="F79" s="2"/>
      <c r="G79" s="2"/>
      <c r="H79" s="2"/>
      <c r="I79" s="2"/>
    </row>
    <row r="80" spans="3:9" ht="14.15" x14ac:dyDescent="0.3">
      <c r="C80" s="12"/>
      <c r="D80" s="12"/>
      <c r="E80" s="12"/>
      <c r="F80" s="2"/>
      <c r="G80" s="2"/>
      <c r="H80" s="2"/>
      <c r="I80" s="2"/>
    </row>
    <row r="81" spans="3:9" ht="14.15" x14ac:dyDescent="0.3">
      <c r="C81" s="12"/>
      <c r="D81" s="12"/>
      <c r="E81" s="12"/>
      <c r="F81" s="2"/>
      <c r="G81" s="2"/>
      <c r="H81" s="2"/>
      <c r="I81" s="2"/>
    </row>
    <row r="82" spans="3:9" ht="14.15" x14ac:dyDescent="0.3">
      <c r="C82" s="12"/>
      <c r="D82" s="12"/>
      <c r="E82" s="12"/>
      <c r="F82" s="2"/>
      <c r="G82" s="2"/>
      <c r="H82" s="2"/>
      <c r="I82" s="2"/>
    </row>
    <row r="83" spans="3:9" ht="14.15" x14ac:dyDescent="0.3">
      <c r="C83" s="12"/>
      <c r="D83" s="12"/>
      <c r="E83" s="12"/>
      <c r="F83" s="2"/>
      <c r="G83" s="2"/>
      <c r="H83" s="2"/>
      <c r="I83" s="2"/>
    </row>
    <row r="84" spans="3:9" ht="14.15" x14ac:dyDescent="0.3">
      <c r="C84" s="12"/>
      <c r="D84" s="12"/>
      <c r="E84" s="12"/>
      <c r="F84" s="2"/>
      <c r="G84" s="2"/>
      <c r="H84" s="2"/>
      <c r="I84" s="2"/>
    </row>
    <row r="85" spans="3:9" ht="14.15" x14ac:dyDescent="0.3">
      <c r="C85" s="12"/>
      <c r="D85" s="12"/>
      <c r="E85" s="12"/>
      <c r="F85" s="2"/>
      <c r="G85" s="2"/>
      <c r="H85" s="2"/>
      <c r="I85" s="2"/>
    </row>
    <row r="86" spans="3:9" ht="14.15" x14ac:dyDescent="0.3">
      <c r="C86" s="12"/>
      <c r="D86" s="12"/>
      <c r="E86" s="12"/>
      <c r="F86" s="2"/>
      <c r="G86" s="2"/>
      <c r="H86" s="2"/>
      <c r="I86" s="2"/>
    </row>
    <row r="87" spans="3:9" ht="14.15" x14ac:dyDescent="0.3">
      <c r="C87" s="12"/>
      <c r="D87" s="12"/>
      <c r="E87" s="12"/>
      <c r="F87" s="2"/>
      <c r="G87" s="2"/>
      <c r="H87" s="2"/>
    </row>
    <row r="89" spans="3:9" x14ac:dyDescent="0.3">
      <c r="C89" s="34"/>
      <c r="D89" s="35"/>
      <c r="E89" s="35"/>
    </row>
    <row r="90" spans="3:9" x14ac:dyDescent="0.3">
      <c r="C90" s="34"/>
    </row>
    <row r="91" spans="3:9" x14ac:dyDescent="0.3">
      <c r="C91" s="34"/>
    </row>
    <row r="92" spans="3:9" x14ac:dyDescent="0.3">
      <c r="C92" s="34"/>
    </row>
    <row r="93" spans="3:9" x14ac:dyDescent="0.3">
      <c r="C93" s="34"/>
    </row>
    <row r="94" spans="3:9" x14ac:dyDescent="0.3">
      <c r="C94" s="34"/>
    </row>
    <row r="95" spans="3:9" x14ac:dyDescent="0.3">
      <c r="C95" s="34"/>
    </row>
  </sheetData>
  <sheetProtection selectLockedCells="1"/>
  <mergeCells count="2">
    <mergeCell ref="E7:F23"/>
    <mergeCell ref="E5:F5"/>
  </mergeCells>
  <phoneticPr fontId="2" type="noConversion"/>
  <pageMargins left="0.75" right="0.75" top="1" bottom="1" header="0.5" footer="0.5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Discount factor calculator</vt:lpstr>
      <vt:lpstr>'Discount factor calculator'!Print_Area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Lister</dc:creator>
  <cp:lastModifiedBy>Graham Lister</cp:lastModifiedBy>
  <cp:lastPrinted>2010-04-10T10:06:48Z</cp:lastPrinted>
  <dcterms:created xsi:type="dcterms:W3CDTF">2010-04-07T15:16:50Z</dcterms:created>
  <dcterms:modified xsi:type="dcterms:W3CDTF">2017-10-19T10:36:23Z</dcterms:modified>
</cp:coreProperties>
</file>